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4385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'[1]list'!$B$725:$B$736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'[1]list'!$A$312:$B$722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<sst xmlns="http://schemas.openxmlformats.org/spreadsheetml/2006/main" count="247" uniqueCount="175">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</sst>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34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8" fillId="37" borderId="14" xfId="34" applyNumberFormat="1" applyFont="1" applyFill="1" applyBorder="1" applyAlignment="1" applyProtection="1">
      <alignment horizontal="center" vertical="center"/>
      <protection/>
    </xf>
    <xf numFmtId="0" fontId="11" fillId="33" borderId="0" xfId="34" applyFont="1" applyFill="1" applyAlignment="1" applyProtection="1">
      <alignment horizontal="right" vertical="center"/>
      <protection/>
    </xf>
    <xf numFmtId="170" fontId="9" fillId="36" borderId="14" xfId="34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34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34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9" fillId="38" borderId="14" xfId="34" applyNumberFormat="1" applyFont="1" applyFill="1" applyBorder="1" applyAlignment="1" applyProtection="1">
      <alignment horizontal="center" vertical="center"/>
      <protection/>
    </xf>
    <xf numFmtId="0" fontId="9" fillId="33" borderId="0" xfId="34" applyFont="1" applyFill="1" applyAlignment="1" applyProtection="1" quotePrefix="1">
      <alignment vertical="center"/>
      <protection/>
    </xf>
    <xf numFmtId="0" fontId="80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81" fillId="26" borderId="14" xfId="34" applyNumberFormat="1" applyFont="1" applyFill="1" applyBorder="1" applyAlignment="1" applyProtection="1">
      <alignment horizontal="center" vertical="center"/>
      <protection/>
    </xf>
    <xf numFmtId="0" fontId="81" fillId="26" borderId="14" xfId="34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34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34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34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26" borderId="25" xfId="0" applyFont="1" applyFill="1" applyBorder="1" applyAlignment="1" applyProtection="1">
      <alignment horizontal="center" vertical="center" wrapText="1"/>
      <protection/>
    </xf>
    <xf numFmtId="0" fontId="13" fillId="26" borderId="14" xfId="0" applyFont="1" applyFill="1" applyBorder="1" applyAlignment="1" applyProtection="1">
      <alignment horizontal="center" vertical="center" wrapText="1"/>
      <protection/>
    </xf>
    <xf numFmtId="0" fontId="13" fillId="26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34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26" borderId="55" xfId="0" applyFont="1" applyFill="1" applyBorder="1" applyAlignment="1" applyProtection="1">
      <alignment horizontal="left"/>
      <protection/>
    </xf>
    <xf numFmtId="1" fontId="3" fillId="26" borderId="55" xfId="0" applyNumberFormat="1" applyFont="1" applyFill="1" applyBorder="1" applyAlignment="1" applyProtection="1">
      <alignment/>
      <protection/>
    </xf>
    <xf numFmtId="3" fontId="14" fillId="26" borderId="55" xfId="0" applyNumberFormat="1" applyFont="1" applyFill="1" applyBorder="1" applyAlignment="1" applyProtection="1">
      <alignment/>
      <protection/>
    </xf>
    <xf numFmtId="3" fontId="14" fillId="26" borderId="56" xfId="0" applyNumberFormat="1" applyFont="1" applyFill="1" applyBorder="1" applyAlignment="1" applyProtection="1">
      <alignment/>
      <protection/>
    </xf>
    <xf numFmtId="3" fontId="14" fillId="26" borderId="57" xfId="0" applyNumberFormat="1" applyFont="1" applyFill="1" applyBorder="1" applyAlignment="1" applyProtection="1">
      <alignment/>
      <protection/>
    </xf>
    <xf numFmtId="3" fontId="14" fillId="26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26" borderId="57" xfId="0" applyNumberFormat="1" applyFont="1" applyFill="1" applyBorder="1" applyAlignment="1" applyProtection="1">
      <alignment horizontal="center"/>
      <protection/>
    </xf>
    <xf numFmtId="0" fontId="10" fillId="26" borderId="59" xfId="0" applyFont="1" applyFill="1" applyBorder="1" applyAlignment="1" applyProtection="1">
      <alignment horizontal="left"/>
      <protection/>
    </xf>
    <xf numFmtId="1" fontId="3" fillId="26" borderId="59" xfId="0" applyNumberFormat="1" applyFont="1" applyFill="1" applyBorder="1" applyAlignment="1" applyProtection="1">
      <alignment/>
      <protection/>
    </xf>
    <xf numFmtId="3" fontId="14" fillId="26" borderId="59" xfId="0" applyNumberFormat="1" applyFont="1" applyFill="1" applyBorder="1" applyAlignment="1" applyProtection="1">
      <alignment/>
      <protection/>
    </xf>
    <xf numFmtId="3" fontId="14" fillId="26" borderId="60" xfId="0" applyNumberFormat="1" applyFont="1" applyFill="1" applyBorder="1" applyAlignment="1" applyProtection="1">
      <alignment/>
      <protection/>
    </xf>
    <xf numFmtId="3" fontId="14" fillId="26" borderId="61" xfId="0" applyNumberFormat="1" applyFont="1" applyFill="1" applyBorder="1" applyAlignment="1" applyProtection="1">
      <alignment/>
      <protection/>
    </xf>
    <xf numFmtId="3" fontId="14" fillId="26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26" borderId="61" xfId="0" applyNumberFormat="1" applyFont="1" applyFill="1" applyBorder="1" applyAlignment="1" applyProtection="1">
      <alignment horizontal="center"/>
      <protection/>
    </xf>
    <xf numFmtId="0" fontId="10" fillId="26" borderId="63" xfId="0" applyFont="1" applyFill="1" applyBorder="1" applyAlignment="1" applyProtection="1">
      <alignment horizontal="left"/>
      <protection/>
    </xf>
    <xf numFmtId="1" fontId="3" fillId="26" borderId="64" xfId="0" applyNumberFormat="1" applyFont="1" applyFill="1" applyBorder="1" applyAlignment="1" applyProtection="1">
      <alignment/>
      <protection/>
    </xf>
    <xf numFmtId="3" fontId="14" fillId="26" borderId="64" xfId="0" applyNumberFormat="1" applyFont="1" applyFill="1" applyBorder="1" applyAlignment="1" applyProtection="1">
      <alignment/>
      <protection/>
    </xf>
    <xf numFmtId="3" fontId="14" fillId="26" borderId="65" xfId="0" applyNumberFormat="1" applyFont="1" applyFill="1" applyBorder="1" applyAlignment="1" applyProtection="1">
      <alignment/>
      <protection/>
    </xf>
    <xf numFmtId="3" fontId="14" fillId="26" borderId="66" xfId="0" applyNumberFormat="1" applyFont="1" applyFill="1" applyBorder="1" applyAlignment="1" applyProtection="1">
      <alignment/>
      <protection/>
    </xf>
    <xf numFmtId="3" fontId="14" fillId="26" borderId="67" xfId="0" applyNumberFormat="1" applyFont="1" applyFill="1" applyBorder="1" applyAlignment="1" applyProtection="1">
      <alignment/>
      <protection/>
    </xf>
    <xf numFmtId="3" fontId="14" fillId="26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82" fillId="36" borderId="84" xfId="34" applyNumberFormat="1" applyFont="1" applyFill="1" applyBorder="1" applyAlignment="1" applyProtection="1">
      <alignment horizontal="right" vertical="center"/>
      <protection/>
    </xf>
    <xf numFmtId="3" fontId="82" fillId="36" borderId="85" xfId="34" applyNumberFormat="1" applyFont="1" applyFill="1" applyBorder="1" applyAlignment="1" applyProtection="1">
      <alignment horizontal="right" vertical="center"/>
      <protection/>
    </xf>
    <xf numFmtId="3" fontId="82" fillId="36" borderId="82" xfId="34" applyNumberFormat="1" applyFont="1" applyFill="1" applyBorder="1" applyAlignment="1" applyProtection="1">
      <alignment horizontal="right" vertical="center"/>
      <protection/>
    </xf>
    <xf numFmtId="3" fontId="82" fillId="36" borderId="86" xfId="34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82" fillId="36" borderId="91" xfId="34" applyNumberFormat="1" applyFont="1" applyFill="1" applyBorder="1" applyAlignment="1" applyProtection="1">
      <alignment horizontal="right" vertical="center"/>
      <protection/>
    </xf>
    <xf numFmtId="3" fontId="82" fillId="36" borderId="92" xfId="34" applyNumberFormat="1" applyFont="1" applyFill="1" applyBorder="1" applyAlignment="1" applyProtection="1">
      <alignment horizontal="right" vertical="center"/>
      <protection/>
    </xf>
    <xf numFmtId="3" fontId="82" fillId="36" borderId="89" xfId="34" applyNumberFormat="1" applyFont="1" applyFill="1" applyBorder="1" applyAlignment="1" applyProtection="1">
      <alignment horizontal="right" vertical="center"/>
      <protection/>
    </xf>
    <xf numFmtId="3" fontId="82" fillId="36" borderId="93" xfId="34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82" fillId="36" borderId="97" xfId="34" applyNumberFormat="1" applyFont="1" applyFill="1" applyBorder="1" applyAlignment="1" applyProtection="1">
      <alignment horizontal="right" vertical="center"/>
      <protection/>
    </xf>
    <xf numFmtId="3" fontId="82" fillId="36" borderId="98" xfId="34" applyNumberFormat="1" applyFont="1" applyFill="1" applyBorder="1" applyAlignment="1" applyProtection="1">
      <alignment horizontal="right" vertical="center"/>
      <protection/>
    </xf>
    <xf numFmtId="3" fontId="82" fillId="36" borderId="95" xfId="34" applyNumberFormat="1" applyFont="1" applyFill="1" applyBorder="1" applyAlignment="1" applyProtection="1">
      <alignment horizontal="right" vertical="center"/>
      <protection/>
    </xf>
    <xf numFmtId="3" fontId="82" fillId="36" borderId="99" xfId="34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82" fillId="36" borderId="14" xfId="34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83" fillId="5" borderId="40" xfId="34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172" fontId="10" fillId="33" borderId="100" xfId="56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26" borderId="107" xfId="0" applyNumberFormat="1" applyFont="1" applyFill="1" applyBorder="1" applyAlignment="1" applyProtection="1">
      <alignment/>
      <protection/>
    </xf>
    <xf numFmtId="173" fontId="10" fillId="26" borderId="108" xfId="0" applyNumberFormat="1" applyFont="1" applyFill="1" applyBorder="1" applyAlignment="1" applyProtection="1">
      <alignment/>
      <protection/>
    </xf>
    <xf numFmtId="173" fontId="10" fillId="26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84" fillId="41" borderId="110" xfId="38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5" fillId="33" borderId="111" xfId="0" applyNumberFormat="1" applyFont="1" applyFill="1" applyBorder="1" applyAlignment="1" applyProtection="1" quotePrefix="1">
      <alignment/>
      <protection/>
    </xf>
    <xf numFmtId="173" fontId="86" fillId="33" borderId="111" xfId="0" applyNumberFormat="1" applyFont="1" applyFill="1" applyBorder="1" applyAlignment="1" applyProtection="1" quotePrefix="1">
      <alignment/>
      <protection/>
    </xf>
    <xf numFmtId="173" fontId="86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26" borderId="39" xfId="0" applyNumberFormat="1" applyFont="1" applyFill="1" applyBorder="1" applyAlignment="1" applyProtection="1">
      <alignment horizontal="right"/>
      <protection/>
    </xf>
    <xf numFmtId="173" fontId="10" fillId="26" borderId="40" xfId="0" applyNumberFormat="1" applyFont="1" applyFill="1" applyBorder="1" applyAlignment="1" applyProtection="1">
      <alignment horizontal="right"/>
      <protection/>
    </xf>
    <xf numFmtId="173" fontId="10" fillId="26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7" fillId="33" borderId="0" xfId="38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5" fillId="33" borderId="17" xfId="0" applyNumberFormat="1" applyFont="1" applyFill="1" applyBorder="1" applyAlignment="1" applyProtection="1" quotePrefix="1">
      <alignment/>
      <protection/>
    </xf>
    <xf numFmtId="173" fontId="86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34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8" fillId="36" borderId="14" xfId="34" applyFont="1" applyFill="1" applyBorder="1" applyAlignment="1" applyProtection="1">
      <alignment horizontal="center" vertical="center"/>
      <protection/>
    </xf>
    <xf numFmtId="0" fontId="11" fillId="33" borderId="0" xfId="34" applyFont="1" applyFill="1" applyBorder="1" applyAlignment="1" applyProtection="1">
      <alignment horizontal="right" vertical="center"/>
      <protection/>
    </xf>
    <xf numFmtId="0" fontId="89" fillId="36" borderId="14" xfId="34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26" borderId="14" xfId="39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90" fillId="36" borderId="124" xfId="34" applyNumberFormat="1" applyFont="1" applyFill="1" applyBorder="1" applyAlignment="1" applyProtection="1">
      <alignment horizontal="center" vertical="center"/>
      <protection/>
    </xf>
    <xf numFmtId="1" fontId="90" fillId="36" borderId="25" xfId="34" applyNumberFormat="1" applyFont="1" applyFill="1" applyBorder="1" applyAlignment="1" applyProtection="1">
      <alignment horizontal="center" vertical="center"/>
      <protection/>
    </xf>
    <xf numFmtId="0" fontId="11" fillId="33" borderId="125" xfId="34" applyFont="1" applyFill="1" applyBorder="1" applyAlignment="1" applyProtection="1">
      <alignment horizontal="right" vertical="top" wrapText="1"/>
      <protection/>
    </xf>
    <xf numFmtId="0" fontId="11" fillId="33" borderId="0" xfId="34" applyFont="1" applyFill="1" applyAlignment="1" applyProtection="1">
      <alignment horizontal="right" vertical="top" wrapText="1"/>
      <protection/>
    </xf>
    <xf numFmtId="0" fontId="12" fillId="38" borderId="47" xfId="34" applyFont="1" applyFill="1" applyBorder="1" applyAlignment="1" applyProtection="1">
      <alignment horizontal="center" vertical="center" wrapText="1"/>
      <protection/>
    </xf>
    <xf numFmtId="0" fontId="12" fillId="38" borderId="23" xfId="34" applyFont="1" applyFill="1" applyBorder="1" applyAlignment="1" applyProtection="1">
      <alignment horizontal="center" vertical="center" wrapText="1"/>
      <protection/>
    </xf>
    <xf numFmtId="0" fontId="78" fillId="38" borderId="47" xfId="0" applyFont="1" applyFill="1" applyBorder="1" applyAlignment="1" applyProtection="1">
      <alignment horizontal="center" vertical="center" wrapText="1"/>
      <protection/>
    </xf>
    <xf numFmtId="0" fontId="78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34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RIEW_PLEVEN_B3_2024_03_31_P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45382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85000</v>
          </cell>
          <cell r="G90">
            <v>23027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15000</v>
          </cell>
          <cell r="G106">
            <v>1806</v>
          </cell>
          <cell r="H106">
            <v>0</v>
          </cell>
          <cell r="I106">
            <v>0</v>
          </cell>
          <cell r="J106">
            <v>48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-64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842827</v>
          </cell>
          <cell r="G187">
            <v>169031</v>
          </cell>
          <cell r="H187">
            <v>0</v>
          </cell>
          <cell r="I187">
            <v>0</v>
          </cell>
          <cell r="J187">
            <v>21285</v>
          </cell>
        </row>
        <row r="190">
          <cell r="E190">
            <v>44486</v>
          </cell>
          <cell r="G190">
            <v>15988</v>
          </cell>
          <cell r="H190">
            <v>0</v>
          </cell>
          <cell r="I190">
            <v>0</v>
          </cell>
          <cell r="J190">
            <v>1731</v>
          </cell>
        </row>
        <row r="196">
          <cell r="E196">
            <v>269856</v>
          </cell>
          <cell r="G196">
            <v>0</v>
          </cell>
          <cell r="H196">
            <v>0</v>
          </cell>
          <cell r="I196">
            <v>0</v>
          </cell>
          <cell r="J196">
            <v>60742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238500</v>
          </cell>
          <cell r="G205">
            <v>31323</v>
          </cell>
          <cell r="H205">
            <v>0</v>
          </cell>
          <cell r="I205">
            <v>238</v>
          </cell>
          <cell r="J205">
            <v>94</v>
          </cell>
        </row>
        <row r="223">
          <cell r="E223">
            <v>2900</v>
          </cell>
          <cell r="G223">
            <v>2039</v>
          </cell>
          <cell r="H223">
            <v>0</v>
          </cell>
          <cell r="I223">
            <v>348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1298569</v>
          </cell>
          <cell r="G394">
            <v>-29347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219529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83852</v>
          </cell>
        </row>
        <row r="428">
          <cell r="G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94">
          <cell r="G494">
            <v>0</v>
          </cell>
          <cell r="H494">
            <v>0</v>
          </cell>
        </row>
        <row r="496">
          <cell r="G496">
            <v>0</v>
          </cell>
          <cell r="H496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4355</v>
          </cell>
          <cell r="H527">
            <v>0</v>
          </cell>
          <cell r="I527">
            <v>0</v>
          </cell>
          <cell r="J527">
            <v>16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-403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-989</v>
          </cell>
          <cell r="H594">
            <v>0</v>
          </cell>
          <cell r="I594">
            <v>989</v>
          </cell>
          <cell r="J594">
            <v>0</v>
          </cell>
        </row>
        <row r="597">
          <cell r="E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ИНЖ.ЗОРНИЦА ЙОТКОВА</v>
          </cell>
        </row>
        <row r="608">
          <cell r="B608">
            <v>45394</v>
          </cell>
          <cell r="E608">
            <v>64800690</v>
          </cell>
          <cell r="H608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>     А.2) Кодове на други бюджетни организации от подсектор "централно управление"</v>
          </cell>
        </row>
        <row r="366">
          <cell r="B366" t="str">
            <v>    А.2.1) кодове на държавните висши училища и Българската академия на науките</v>
          </cell>
        </row>
        <row r="367">
          <cell r="B367" t="str">
            <v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>Държавно предприятие „Единен системен оператор“ </v>
          </cell>
        </row>
        <row r="419">
          <cell r="B419" t="str">
            <v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F13" sqref="F13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ПЛЕВЕН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414414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околната среда и водите</v>
      </c>
      <c r="C13" s="31"/>
      <c r="D13" s="31"/>
      <c r="E13" s="35" t="str">
        <f>+'[1]OTCHET'!E12</f>
        <v>код по ЕБК:</v>
      </c>
      <c r="F13" s="36" t="str">
        <f>+'[1]OTCHET'!F12</f>
        <v>1900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100000</v>
      </c>
      <c r="F22" s="102">
        <f t="shared" si="0"/>
        <v>24817</v>
      </c>
      <c r="G22" s="103">
        <f t="shared" si="0"/>
        <v>24833</v>
      </c>
      <c r="H22" s="104">
        <f t="shared" si="0"/>
        <v>0</v>
      </c>
      <c r="I22" s="104">
        <f t="shared" si="0"/>
        <v>0</v>
      </c>
      <c r="J22" s="105">
        <f t="shared" si="0"/>
        <v>-16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100000</v>
      </c>
      <c r="F25" s="127">
        <f>+F26+F30+F31+F32+F33</f>
        <v>24817</v>
      </c>
      <c r="G25" s="128">
        <f aca="true" t="shared" si="2" ref="G25:M25">+G26+G30+G31+G32+G33</f>
        <v>24833</v>
      </c>
      <c r="H25" s="129">
        <f>+H26+H30+H31+H32+H33</f>
        <v>0</v>
      </c>
      <c r="I25" s="129">
        <f>+I26+I30+I31+I32+I33</f>
        <v>0</v>
      </c>
      <c r="J25" s="130">
        <f>+J26+J30+J31+J32+J33</f>
        <v>-16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85000</v>
      </c>
      <c r="F30" s="162">
        <f t="shared" si="1"/>
        <v>23027</v>
      </c>
      <c r="G30" s="163">
        <f>'[1]OTCHET'!G90+'[1]OTCHET'!G93+'[1]OTCHET'!G94</f>
        <v>23027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15000</v>
      </c>
      <c r="F31" s="168">
        <f t="shared" si="1"/>
        <v>1854</v>
      </c>
      <c r="G31" s="169">
        <f>'[1]OTCHET'!G106</f>
        <v>1806</v>
      </c>
      <c r="H31" s="170">
        <f>'[1]OTCHET'!H106</f>
        <v>0</v>
      </c>
      <c r="I31" s="170">
        <f>'[1]OTCHET'!I106</f>
        <v>0</v>
      </c>
      <c r="J31" s="171">
        <f>'[1]OTCHET'!J106</f>
        <v>48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-64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-64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1398569</v>
      </c>
      <c r="F38" s="209">
        <f t="shared" si="3"/>
        <v>302819</v>
      </c>
      <c r="G38" s="210">
        <f t="shared" si="3"/>
        <v>218381</v>
      </c>
      <c r="H38" s="211">
        <f t="shared" si="3"/>
        <v>0</v>
      </c>
      <c r="I38" s="211">
        <f t="shared" si="3"/>
        <v>586</v>
      </c>
      <c r="J38" s="212">
        <f t="shared" si="3"/>
        <v>83852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1157169</v>
      </c>
      <c r="F39" s="221">
        <f t="shared" si="4"/>
        <v>268777</v>
      </c>
      <c r="G39" s="222">
        <f t="shared" si="4"/>
        <v>185019</v>
      </c>
      <c r="H39" s="223">
        <f t="shared" si="4"/>
        <v>0</v>
      </c>
      <c r="I39" s="223">
        <f t="shared" si="4"/>
        <v>0</v>
      </c>
      <c r="J39" s="224">
        <f t="shared" si="4"/>
        <v>83758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842827</v>
      </c>
      <c r="F40" s="229">
        <f t="shared" si="1"/>
        <v>190316</v>
      </c>
      <c r="G40" s="230">
        <f>'[1]OTCHET'!G187</f>
        <v>169031</v>
      </c>
      <c r="H40" s="231">
        <f>'[1]OTCHET'!H187</f>
        <v>0</v>
      </c>
      <c r="I40" s="231">
        <f>'[1]OTCHET'!I187</f>
        <v>0</v>
      </c>
      <c r="J40" s="232">
        <f>'[1]OTCHET'!J187</f>
        <v>21285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44486</v>
      </c>
      <c r="F41" s="237">
        <f t="shared" si="1"/>
        <v>17719</v>
      </c>
      <c r="G41" s="238">
        <f>'[1]OTCHET'!G190</f>
        <v>15988</v>
      </c>
      <c r="H41" s="239">
        <f>'[1]OTCHET'!H190</f>
        <v>0</v>
      </c>
      <c r="I41" s="239">
        <f>'[1]OTCHET'!I190</f>
        <v>0</v>
      </c>
      <c r="J41" s="240">
        <f>'[1]OTCHET'!J190</f>
        <v>1731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269856</v>
      </c>
      <c r="F42" s="244">
        <f t="shared" si="1"/>
        <v>60742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60742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241400</v>
      </c>
      <c r="F43" s="250">
        <f t="shared" si="1"/>
        <v>34042</v>
      </c>
      <c r="G43" s="251">
        <f>+'[1]OTCHET'!G205+'[1]OTCHET'!G223+'[1]OTCHET'!G274</f>
        <v>33362</v>
      </c>
      <c r="H43" s="252">
        <f>+'[1]OTCHET'!H205+'[1]OTCHET'!H223+'[1]OTCHET'!H274</f>
        <v>0</v>
      </c>
      <c r="I43" s="252">
        <f>+'[1]OTCHET'!I205+'[1]OTCHET'!I223+'[1]OTCHET'!I274</f>
        <v>586</v>
      </c>
      <c r="J43" s="253">
        <f>+'[1]OTCHET'!J205+'[1]OTCHET'!J223+'[1]OTCHET'!J274</f>
        <v>94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0</v>
      </c>
      <c r="F44" s="120">
        <f t="shared" si="1"/>
        <v>0</v>
      </c>
      <c r="G44" s="121">
        <f>+'[1]OTCHET'!G227+'[1]OTCHET'!G233+'[1]OTCHET'!G236+'[1]OTCHET'!G237+'[1]OTCHET'!G238+'[1]OTCHET'!G239+'[1]OTCHET'!G243</f>
        <v>0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0</v>
      </c>
      <c r="F45" s="256">
        <f t="shared" si="1"/>
        <v>0</v>
      </c>
      <c r="G45" s="257">
        <f>+'[1]OTCHET'!G236+'[1]OTCHET'!G237+'[1]OTCHET'!G238+'[1]OTCHET'!G239+'[1]OTCHET'!G246+'[1]OTCHET'!G247+'[1]OTCHET'!G251</f>
        <v>0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0</v>
      </c>
      <c r="F48" s="168">
        <f t="shared" si="1"/>
        <v>0</v>
      </c>
      <c r="G48" s="163">
        <f>+'[1]OTCHET'!G268+'[1]OTCHET'!G272+'[1]OTCHET'!G273</f>
        <v>0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0</v>
      </c>
      <c r="F49" s="168">
        <f t="shared" si="1"/>
        <v>0</v>
      </c>
      <c r="G49" s="169">
        <f>'[1]OTCHET'!G278+'[1]OTCHET'!G279+'[1]OTCHET'!G287+'[1]OTCHET'!G290</f>
        <v>0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0</v>
      </c>
      <c r="F50" s="168">
        <f t="shared" si="1"/>
        <v>0</v>
      </c>
      <c r="G50" s="169">
        <f>+'[1]OTCHET'!G291</f>
        <v>0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1298569</v>
      </c>
      <c r="F56" s="293">
        <f t="shared" si="5"/>
        <v>274034</v>
      </c>
      <c r="G56" s="294">
        <f t="shared" si="5"/>
        <v>190182</v>
      </c>
      <c r="H56" s="295">
        <f t="shared" si="5"/>
        <v>0</v>
      </c>
      <c r="I56" s="296">
        <f t="shared" si="5"/>
        <v>0</v>
      </c>
      <c r="J56" s="297">
        <f t="shared" si="5"/>
        <v>83852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0</v>
      </c>
      <c r="F57" s="299">
        <f t="shared" si="1"/>
        <v>0</v>
      </c>
      <c r="G57" s="300">
        <f>+'[1]OTCHET'!G364+'[1]OTCHET'!G378+'[1]OTCHET'!G391</f>
        <v>0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1298569</v>
      </c>
      <c r="F58" s="304">
        <f t="shared" si="1"/>
        <v>190182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190182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83852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83852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-3968</v>
      </c>
      <c r="G64" s="337">
        <f t="shared" si="6"/>
        <v>-3366</v>
      </c>
      <c r="H64" s="338">
        <f t="shared" si="6"/>
        <v>0</v>
      </c>
      <c r="I64" s="338">
        <f t="shared" si="6"/>
        <v>-586</v>
      </c>
      <c r="J64" s="339">
        <f t="shared" si="6"/>
        <v>-16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3968</v>
      </c>
      <c r="G66" s="349">
        <f aca="true" t="shared" si="8" ref="G66:L66">SUM(+G68+G76+G77+G84+G85+G86+G89+G90+G91+G92+G93+G94+G95)</f>
        <v>3366</v>
      </c>
      <c r="H66" s="350">
        <f>SUM(+H68+H76+H77+H84+H85+H86+H89+H90+H91+H92+H93+H94+H95)</f>
        <v>0</v>
      </c>
      <c r="I66" s="350">
        <f>SUM(+I68+I76+I77+I84+I85+I86+I89+I90+I91+I92+I93+I94+I95)</f>
        <v>586</v>
      </c>
      <c r="J66" s="351">
        <f>SUM(+J68+J76+J77+J84+J85+J86+J89+J90+J91+J92+J93+J94+J95)</f>
        <v>16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0</v>
      </c>
      <c r="F70" s="375">
        <f t="shared" si="1"/>
        <v>0</v>
      </c>
      <c r="G70" s="376">
        <f>+'[1]OTCHET'!G487+'[1]OTCHET'!G488+'[1]OTCHET'!G491+'[1]OTCHET'!G492+'[1]OTCHET'!G495+'[1]OTCHET'!G496+'[1]OTCHET'!G497+'[1]OTCHET'!G499</f>
        <v>0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0</v>
      </c>
      <c r="F78" s="367">
        <f t="shared" si="1"/>
        <v>0</v>
      </c>
      <c r="G78" s="368">
        <f>+'[1]OTCHET'!G469+'[1]OTCHET'!G472</f>
        <v>0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0</v>
      </c>
      <c r="G83" s="383">
        <f>+'[1]OTCHET'!G483</f>
        <v>0</v>
      </c>
      <c r="H83" s="384">
        <f>+'[1]OTCHET'!H483</f>
        <v>0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4371</v>
      </c>
      <c r="G86" s="310">
        <f aca="true" t="shared" si="11" ref="G86:M86">+G87+G88</f>
        <v>4355</v>
      </c>
      <c r="H86" s="311">
        <f>+H87+H88</f>
        <v>0</v>
      </c>
      <c r="I86" s="311">
        <f>+I87+I88</f>
        <v>0</v>
      </c>
      <c r="J86" s="312">
        <f>+J87+J88</f>
        <v>16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0</v>
      </c>
      <c r="F88" s="382">
        <f t="shared" si="1"/>
        <v>4371</v>
      </c>
      <c r="G88" s="383">
        <f>+'[1]OTCHET'!G524+'[1]OTCHET'!G527+'[1]OTCHET'!G547</f>
        <v>4355</v>
      </c>
      <c r="H88" s="384">
        <f>+'[1]OTCHET'!H524+'[1]OTCHET'!H527+'[1]OTCHET'!H547</f>
        <v>0</v>
      </c>
      <c r="I88" s="384">
        <f>+'[1]OTCHET'!I524+'[1]OTCHET'!I527+'[1]OTCHET'!I547</f>
        <v>0</v>
      </c>
      <c r="J88" s="385">
        <f>+'[1]OTCHET'!J524+'[1]OTCHET'!J527+'[1]OTCHET'!J547</f>
        <v>16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0</v>
      </c>
      <c r="F89" s="299">
        <f aca="true" t="shared" si="12" ref="F89:F96">+G89+H89+I89+J89</f>
        <v>0</v>
      </c>
      <c r="G89" s="300">
        <f>'[1]OTCHET'!G534</f>
        <v>0</v>
      </c>
      <c r="H89" s="301">
        <f>'[1]OTCHET'!H534</f>
        <v>0</v>
      </c>
      <c r="I89" s="301">
        <f>'[1]OTCHET'!I534</f>
        <v>0</v>
      </c>
      <c r="J89" s="302">
        <f>'[1]OTCHET'!J534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0</v>
      </c>
      <c r="G90" s="305">
        <f>+'[1]OTCHET'!G570+'[1]OTCHET'!G571+'[1]OTCHET'!G572+'[1]OTCHET'!G573+'[1]OTCHET'!G574+'[1]OTCHET'!G575</f>
        <v>0</v>
      </c>
      <c r="H90" s="306">
        <f>+'[1]OTCHET'!H570+'[1]OTCHET'!H571+'[1]OTCHET'!H572+'[1]OTCHET'!H573+'[1]OTCHET'!H574+'[1]OTCHET'!H575</f>
        <v>0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-403</v>
      </c>
      <c r="G91" s="169">
        <f>+'[1]OTCHET'!G576+'[1]OTCHET'!G577+'[1]OTCHET'!G578+'[1]OTCHET'!G579+'[1]OTCHET'!G580+'[1]OTCHET'!G581+'[1]OTCHET'!G582</f>
        <v>0</v>
      </c>
      <c r="H91" s="170">
        <f>+'[1]OTCHET'!H576+'[1]OTCHET'!H577+'[1]OTCHET'!H578+'[1]OTCHET'!H579+'[1]OTCHET'!H580+'[1]OTCHET'!H581+'[1]OTCHET'!H582</f>
        <v>0</v>
      </c>
      <c r="I91" s="170">
        <f>+'[1]OTCHET'!I576+'[1]OTCHET'!I577+'[1]OTCHET'!I578+'[1]OTCHET'!I579+'[1]OTCHET'!I580+'[1]OTCHET'!I581+'[1]OTCHET'!I582</f>
        <v>-403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0</v>
      </c>
      <c r="G92" s="169">
        <f>+'[1]OTCHET'!G583</f>
        <v>0</v>
      </c>
      <c r="H92" s="170">
        <f>+'[1]OTCHET'!H583</f>
        <v>0</v>
      </c>
      <c r="I92" s="170">
        <f>+'[1]OTCHET'!I583</f>
        <v>0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0</v>
      </c>
      <c r="G93" s="169">
        <f>+'[1]OTCHET'!G590+'[1]OTCHET'!G591</f>
        <v>0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0</v>
      </c>
      <c r="G94" s="169">
        <f>+'[1]OTCHET'!G592+'[1]OTCHET'!G593</f>
        <v>0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-989</v>
      </c>
      <c r="H95" s="122">
        <f>'[1]OTCHET'!H594</f>
        <v>0</v>
      </c>
      <c r="I95" s="122">
        <f>'[1]OTCHET'!I594</f>
        <v>989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0</v>
      </c>
      <c r="H96" s="398">
        <f>+'[1]OTCHET'!H597</f>
        <v>0</v>
      </c>
      <c r="I96" s="398">
        <f>+'[1]OTCHET'!I597</f>
        <v>0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+'[1]OTCHET'!H608</f>
        <v>iva.nacheva@riew-pleven.eu</v>
      </c>
      <c r="C107" s="421"/>
      <c r="D107" s="421"/>
      <c r="E107" s="426"/>
      <c r="F107" s="19"/>
      <c r="G107" s="427">
        <f>+'[1]OTCHET'!E608</f>
        <v>64800690</v>
      </c>
      <c r="H107" s="427">
        <f>+'[1]OTCHET'!F608</f>
        <v>0</v>
      </c>
      <c r="I107" s="428"/>
      <c r="J107" s="429">
        <f>+'[1]OTCHET'!B608</f>
        <v>45394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 t="str">
        <f>+'[1]OTCHET'!D606</f>
        <v>ИВА НАЧЕВА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tr">
        <f>+'[1]OTCHET'!G603</f>
        <v>ИВА НАЧЕВА</v>
      </c>
      <c r="F114" s="447"/>
      <c r="G114" s="443"/>
      <c r="H114" s="3"/>
      <c r="I114" s="447" t="str">
        <f>+'[1]OTCHET'!G606</f>
        <v>ИНЖ.ЗОРНИЦА ЙОТКОВА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2024-04-23T09:15:17Z</dcterms:created>
  <dcterms:modified xsi:type="dcterms:W3CDTF">2024-04-23T09:15:37Z</dcterms:modified>
  <cp:category/>
  <cp:version/>
  <cp:contentType/>
  <cp:contentStatus/>
</cp:coreProperties>
</file>